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G:\Shared drives\Property Files\Blue Spruce Inn &amp; Suites\Blue Spruce IDA\"/>
    </mc:Choice>
  </mc:AlternateContent>
  <xr:revisionPtr revIDLastSave="0" documentId="8_{B6ABC585-D538-459D-8ECD-B71EFD77549D}" xr6:coauthVersionLast="47" xr6:coauthVersionMax="47" xr10:uidLastSave="{00000000-0000-0000-0000-000000000000}"/>
  <bookViews>
    <workbookView xWindow="44880" yWindow="6930" windowWidth="29040" windowHeight="15720" xr2:uid="{2AA79D31-6A1C-4180-A197-2845C20F36FD}"/>
  </bookViews>
  <sheets>
    <sheet name="Sheet1" sheetId="1" r:id="rId1"/>
  </sheet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6" i="1" l="1"/>
  <c r="C45" i="1"/>
  <c r="C43" i="1"/>
  <c r="B26" i="1"/>
  <c r="C40" i="1"/>
  <c r="C41" i="1" s="1"/>
  <c r="B6" i="1"/>
  <c r="C6" i="1" s="1"/>
  <c r="B25" i="1"/>
  <c r="C25" i="1" s="1"/>
  <c r="C37" i="1" l="1"/>
  <c r="C38" i="1" s="1"/>
  <c r="B40" i="1"/>
  <c r="B37" i="1"/>
  <c r="B38" i="1" s="1"/>
  <c r="B41" i="1" l="1"/>
  <c r="B43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<sst xmlns="http://schemas.openxmlformats.org/spreadsheetml/2006/main" count="74" uniqueCount="68">
  <si>
    <t>Blue Spruce Rough Construction Budget</t>
  </si>
  <si>
    <t>Description</t>
  </si>
  <si>
    <t>Cost</t>
  </si>
  <si>
    <t>Notes</t>
  </si>
  <si>
    <t>General Conditions</t>
  </si>
  <si>
    <t>8 months, 20hrs/week</t>
  </si>
  <si>
    <t>General Requirements</t>
  </si>
  <si>
    <t>dumpsters/porta johns/ safety/misc</t>
  </si>
  <si>
    <t>Demo</t>
  </si>
  <si>
    <t>Sitework</t>
  </si>
  <si>
    <t>below</t>
  </si>
  <si>
    <t>Sealcoat/striping</t>
  </si>
  <si>
    <t xml:space="preserve">POTENTIAL CUT. </t>
  </si>
  <si>
    <t>Outdoor amenities</t>
  </si>
  <si>
    <t>Fenced dog park, fire pits, charcoal grills</t>
  </si>
  <si>
    <t>Landscaping Allowance</t>
  </si>
  <si>
    <t>Sign Allowance</t>
  </si>
  <si>
    <t>Septic Allowance</t>
  </si>
  <si>
    <t>Exterior Scope Allowance</t>
  </si>
  <si>
    <t>Roofs</t>
  </si>
  <si>
    <t xml:space="preserve">POTENTIALY REDUCE SOW. </t>
  </si>
  <si>
    <t>Masonry</t>
  </si>
  <si>
    <t>repoint limited areas, wash limited areas</t>
  </si>
  <si>
    <t>Steel</t>
  </si>
  <si>
    <t>railing allowance</t>
  </si>
  <si>
    <t>Woods &amp; Plastics</t>
  </si>
  <si>
    <t>Casework</t>
  </si>
  <si>
    <t>$2k/unit - $1500 material, $500 labor</t>
  </si>
  <si>
    <t>Doors, Frames, Windows, &amp; Hardware</t>
  </si>
  <si>
    <t>Interior Entry</t>
  </si>
  <si>
    <t>POSSIBLE CUT</t>
  </si>
  <si>
    <t>Blinds</t>
  </si>
  <si>
    <t>FLIP TO GSPM</t>
  </si>
  <si>
    <t>Screens Allowance</t>
  </si>
  <si>
    <t>Door Hardware Allowance</t>
  </si>
  <si>
    <t>Interior Finishes/Drywall</t>
  </si>
  <si>
    <t>Drywall Patching</t>
  </si>
  <si>
    <t>Paint</t>
  </si>
  <si>
    <t>Flooring</t>
  </si>
  <si>
    <t>Exterior Carpet Areas</t>
  </si>
  <si>
    <t>Bath</t>
  </si>
  <si>
    <r>
      <rPr>
        <sz val="11"/>
        <color rgb="FF000000"/>
        <rFont val="Aptos Narrow"/>
        <scheme val="minor"/>
      </rPr>
      <t xml:space="preserve">$5,250 allowance per bath. </t>
    </r>
    <r>
      <rPr>
        <sz val="11"/>
        <color rgb="FFFF0000"/>
        <rFont val="Aptos Narrow"/>
        <scheme val="minor"/>
      </rPr>
      <t>NEED MORE DETAIL HERE AS MANY BATHS ARE ONLY BEING LIGHTLY UPGRADED.</t>
    </r>
  </si>
  <si>
    <t>wall prep allowance</t>
  </si>
  <si>
    <t>Appliances</t>
  </si>
  <si>
    <r>
      <rPr>
        <sz val="11"/>
        <color rgb="FF000000"/>
        <rFont val="Aptos Narrow"/>
        <scheme val="minor"/>
      </rPr>
      <t xml:space="preserve">Annandale Comp. </t>
    </r>
    <r>
      <rPr>
        <sz val="11"/>
        <color rgb="FFFF0000"/>
        <rFont val="Aptos Narrow"/>
        <scheme val="minor"/>
      </rPr>
      <t xml:space="preserve">MAPLE WAS JUST PRICED AT $2274/UNIT. THAT'S ABOUT $120K. </t>
    </r>
  </si>
  <si>
    <t>Accessories/Specialties</t>
  </si>
  <si>
    <t>FLIP TO GSPM?</t>
  </si>
  <si>
    <t>Mail/Package Room</t>
  </si>
  <si>
    <t>Laundry in Main Bldg Garage</t>
  </si>
  <si>
    <t>Plumbing</t>
  </si>
  <si>
    <t>$2k/unit</t>
  </si>
  <si>
    <t>HVAC</t>
  </si>
  <si>
    <t>Electrical</t>
  </si>
  <si>
    <r>
      <rPr>
        <sz val="11"/>
        <color rgb="FF000000"/>
        <rFont val="Aptos Narrow"/>
        <scheme val="minor"/>
      </rPr>
      <t>allowance -</t>
    </r>
    <r>
      <rPr>
        <sz val="11"/>
        <color rgb="FFFF0000"/>
        <rFont val="Aptos Narrow"/>
        <scheme val="minor"/>
      </rPr>
      <t xml:space="preserve"> AWAITING QUOTE RIGHT?</t>
    </r>
  </si>
  <si>
    <t>Subtotal</t>
  </si>
  <si>
    <t>w/ CG OHP</t>
  </si>
  <si>
    <t>OH/Insur/P</t>
  </si>
  <si>
    <t>Single Family Home Allowance</t>
  </si>
  <si>
    <t>GREEN SPRINGS TO CARRY B RISK POLICY</t>
  </si>
  <si>
    <r>
      <t xml:space="preserve">UNCLEAR WHAT THIS IS FOR.  - </t>
    </r>
    <r>
      <rPr>
        <sz val="11"/>
        <color theme="9"/>
        <rFont val="Aptos Narrow"/>
        <family val="2"/>
        <scheme val="minor"/>
      </rPr>
      <t>Exteior Paint ONLY</t>
    </r>
  </si>
  <si>
    <r>
      <t>concession $?</t>
    </r>
    <r>
      <rPr>
        <sz val="11"/>
        <color rgb="FF000000"/>
        <rFont val="Aptos Narrow"/>
        <scheme val="minor"/>
      </rPr>
      <t xml:space="preserve">  </t>
    </r>
    <r>
      <rPr>
        <sz val="11"/>
        <color rgb="FFFF0000"/>
        <rFont val="Aptos Narrow"/>
        <family val="2"/>
        <scheme val="minor"/>
      </rPr>
      <t xml:space="preserve"> OUR QUOTE IS $48K. </t>
    </r>
    <r>
      <rPr>
        <sz val="11"/>
        <color rgb="FF000000"/>
        <rFont val="Aptos Narrow"/>
        <family val="2"/>
        <scheme val="minor"/>
      </rPr>
      <t xml:space="preserve"> - </t>
    </r>
    <r>
      <rPr>
        <sz val="11"/>
        <color theme="9"/>
        <rFont val="Aptos Narrow"/>
        <family val="2"/>
        <scheme val="minor"/>
      </rPr>
      <t>I haven't seen this quote</t>
    </r>
  </si>
  <si>
    <r>
      <t xml:space="preserve">INTERIOR/EXTERIOR TOTAL? </t>
    </r>
    <r>
      <rPr>
        <sz val="11"/>
        <color theme="9"/>
        <rFont val="Aptos Narrow"/>
        <family val="2"/>
        <scheme val="minor"/>
      </rPr>
      <t>Interior Only</t>
    </r>
  </si>
  <si>
    <r>
      <rPr>
        <sz val="11"/>
        <color rgb="FF000000"/>
        <rFont val="Aptos Narrow"/>
        <scheme val="minor"/>
      </rPr>
      <t xml:space="preserve">$6psf furnish and install. </t>
    </r>
    <r>
      <rPr>
        <sz val="11"/>
        <color rgb="FFFF0000"/>
        <rFont val="Aptos Narrow"/>
        <scheme val="minor"/>
      </rPr>
      <t>LARISSA WAS AT $4.65.</t>
    </r>
    <r>
      <rPr>
        <sz val="11"/>
        <color theme="1"/>
        <rFont val="Aptos Narrow"/>
        <scheme val="minor"/>
      </rPr>
      <t xml:space="preserve"> </t>
    </r>
    <r>
      <rPr>
        <sz val="11"/>
        <color theme="9"/>
        <rFont val="Aptos Narrow"/>
        <family val="2"/>
        <scheme val="minor"/>
      </rPr>
      <t>I put back at original for floor prep and other incidentals</t>
    </r>
  </si>
  <si>
    <r>
      <t xml:space="preserve">POSSIBLE CUT - </t>
    </r>
    <r>
      <rPr>
        <sz val="11"/>
        <color theme="9"/>
        <rFont val="Aptos Narrow"/>
        <family val="2"/>
        <scheme val="minor"/>
      </rPr>
      <t>Usually a code requirement for apartments</t>
    </r>
  </si>
  <si>
    <r>
      <t xml:space="preserve">NO APPLIANCES AS THEY WILL BE LEASED.  </t>
    </r>
    <r>
      <rPr>
        <sz val="11"/>
        <color theme="9"/>
        <rFont val="Aptos Narrow"/>
        <family val="2"/>
        <scheme val="minor"/>
      </rPr>
      <t>Still need to carry some $ for electrical and plumbing</t>
    </r>
  </si>
  <si>
    <t xml:space="preserve">with Alts </t>
  </si>
  <si>
    <t>Owner's Contingency</t>
  </si>
  <si>
    <t>Project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</si>
</sst>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trike/>
      <sz val="11"/>
      <color theme="1"/>
      <name val="Aptos Narrow"/>
      <family val="2"/>
      <scheme val="minor"/>
    </font>
    <font>
      <sz val="11"/>
      <color rgb="FF000000"/>
      <name val="Aptos Narrow"/>
      <scheme val="minor"/>
    </font>
    <font>
      <sz val="11"/>
      <color rgb="FFFF0000"/>
      <name val="Aptos Narrow"/>
      <scheme val="minor"/>
    </font>
    <font>
      <sz val="11"/>
      <color rgb="FFFF0000"/>
      <name val="Aptos Narrow"/>
      <family val="2"/>
      <scheme val="minor"/>
    </font>
    <font>
      <sz val="11"/>
      <color theme="1"/>
      <name val="Aptos Narrow"/>
      <scheme val="minor"/>
    </font>
    <font>
      <sz val="11"/>
      <color rgb="FF000000"/>
      <name val="Aptos Narrow"/>
      <family val="2"/>
      <scheme val="minor"/>
    </font>
    <font>
      <strike/>
      <sz val="11"/>
      <color rgb="FF000000"/>
      <name val="Aptos Narrow"/>
      <family val="2"/>
      <scheme val="minor"/>
    </font>
    <font>
      <sz val="11"/>
      <color theme="9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8">
    <xf numFmtId="0" fontId="0" fillId="0" borderId="0" xfId="0"/>
    <xf numFmtId="0" fontId="0" fillId="0" borderId="4" xfId="0" applyBorder="1"/>
    <xf numFmtId="0" fontId="0" fillId="0" borderId="6" xfId="0" applyBorder="1"/>
    <xf numFmtId="0" fontId="0" fillId="0" borderId="8" xfId="0" applyBorder="1"/>
    <xf numFmtId="0" fontId="0" fillId="0" borderId="11" xfId="0" applyBorder="1"/>
    <xf numFmtId="0" fontId="4" fillId="0" borderId="4" xfId="0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0" fillId="0" borderId="4" xfId="0" applyBorder="1" applyAlignment="1">
      <alignment wrapText="1"/>
    </xf>
    <xf numFmtId="0" fontId="4" fillId="0" borderId="7" xfId="0" applyFont="1" applyBorder="1" applyAlignment="1">
      <alignment horizontal="right"/>
    </xf>
    <xf numFmtId="0" fontId="0" fillId="0" borderId="1" xfId="0" applyBorder="1"/>
    <xf numFmtId="0" fontId="0" fillId="0" borderId="3" xfId="0" applyBorder="1"/>
    <xf numFmtId="0" fontId="4" fillId="0" borderId="12" xfId="0" applyFont="1" applyBorder="1"/>
    <xf numFmtId="0" fontId="4" fillId="0" borderId="14" xfId="0" applyFont="1" applyBorder="1"/>
    <xf numFmtId="0" fontId="0" fillId="0" borderId="6" xfId="0" applyBorder="1" applyAlignment="1">
      <alignment wrapText="1"/>
    </xf>
    <xf numFmtId="0" fontId="0" fillId="0" borderId="8" xfId="0" applyBorder="1" applyAlignment="1">
      <alignment wrapText="1"/>
    </xf>
    <xf numFmtId="0" fontId="4" fillId="0" borderId="13" xfId="0" applyFont="1" applyBorder="1"/>
    <xf numFmtId="44" fontId="0" fillId="0" borderId="5" xfId="1" applyFont="1" applyFill="1" applyBorder="1"/>
    <xf numFmtId="44" fontId="0" fillId="0" borderId="0" xfId="1" applyFont="1" applyFill="1" applyBorder="1"/>
    <xf numFmtId="44" fontId="0" fillId="0" borderId="10" xfId="1" applyFont="1" applyFill="1" applyBorder="1"/>
    <xf numFmtId="44" fontId="0" fillId="0" borderId="0" xfId="1" applyFont="1" applyFill="1"/>
    <xf numFmtId="44" fontId="4" fillId="0" borderId="0" xfId="1" applyFont="1" applyFill="1" applyBorder="1" applyAlignment="1">
      <alignment horizontal="right"/>
    </xf>
    <xf numFmtId="0" fontId="0" fillId="0" borderId="2" xfId="0" applyBorder="1"/>
    <xf numFmtId="0" fontId="3" fillId="0" borderId="1" xfId="0" applyFont="1" applyBorder="1"/>
    <xf numFmtId="14" fontId="2" fillId="0" borderId="3" xfId="0" applyNumberFormat="1" applyFont="1" applyBorder="1"/>
    <xf numFmtId="0" fontId="0" fillId="0" borderId="15" xfId="0" applyBorder="1"/>
    <xf numFmtId="0" fontId="0" fillId="0" borderId="16" xfId="0" applyBorder="1"/>
    <xf numFmtId="0" fontId="5" fillId="0" borderId="16" xfId="0" applyFont="1" applyBorder="1" applyAlignment="1">
      <alignment horizontal="right"/>
    </xf>
    <xf numFmtId="44" fontId="0" fillId="2" borderId="0" xfId="1" applyFont="1" applyFill="1" applyBorder="1"/>
    <xf numFmtId="44" fontId="2" fillId="0" borderId="10" xfId="1" applyFont="1" applyFill="1" applyBorder="1"/>
    <xf numFmtId="0" fontId="4" fillId="0" borderId="0" xfId="0" applyFont="1" applyAlignment="1">
      <alignment horizontal="right"/>
    </xf>
    <xf numFmtId="0" fontId="6" fillId="0" borderId="8" xfId="0" applyFont="1" applyBorder="1" applyAlignment="1">
      <alignment wrapText="1"/>
    </xf>
    <xf numFmtId="44" fontId="6" fillId="0" borderId="0" xfId="1" applyFont="1" applyFill="1" applyBorder="1"/>
    <xf numFmtId="0" fontId="8" fillId="0" borderId="8" xfId="0" applyFont="1" applyBorder="1" applyAlignment="1">
      <alignment wrapText="1"/>
    </xf>
    <xf numFmtId="0" fontId="9" fillId="0" borderId="8" xfId="0" applyFont="1" applyBorder="1" applyAlignment="1">
      <alignment wrapText="1"/>
    </xf>
    <xf numFmtId="0" fontId="9" fillId="0" borderId="0" xfId="0" applyFont="1"/>
    <xf numFmtId="0" fontId="0" fillId="3" borderId="2" xfId="0" applyFill="1" applyBorder="1"/>
    <xf numFmtId="0" fontId="4" fillId="3" borderId="13" xfId="0" applyFont="1" applyFill="1" applyBorder="1"/>
    <xf numFmtId="44" fontId="0" fillId="3" borderId="5" xfId="1" applyFont="1" applyFill="1" applyBorder="1"/>
    <xf numFmtId="44" fontId="0" fillId="3" borderId="0" xfId="1" applyFont="1" applyFill="1" applyBorder="1"/>
    <xf numFmtId="44" fontId="4" fillId="3" borderId="0" xfId="1" applyFont="1" applyFill="1" applyBorder="1" applyAlignment="1">
      <alignment horizontal="right"/>
    </xf>
    <xf numFmtId="44" fontId="6" fillId="3" borderId="0" xfId="1" applyFont="1" applyFill="1" applyBorder="1"/>
    <xf numFmtId="44" fontId="2" fillId="3" borderId="10" xfId="1" applyFont="1" applyFill="1" applyBorder="1"/>
    <xf numFmtId="44" fontId="0" fillId="3" borderId="10" xfId="1" applyFont="1" applyFill="1" applyBorder="1"/>
    <xf numFmtId="0" fontId="12" fillId="0" borderId="8" xfId="0" applyFont="1" applyBorder="1" applyAlignment="1">
      <alignment wrapText="1"/>
    </xf>
    <xf numFmtId="3" fontId="0" fillId="0" borderId="8" xfId="0" applyNumberFormat="1" applyBorder="1" applyAlignment="1">
      <alignment wrapText="1"/>
    </xf>
    <xf numFmtId="0" fontId="10" fillId="0" borderId="8" xfId="0" applyFont="1" applyBorder="1" applyAlignment="1">
      <alignment wrapText="1"/>
    </xf>
    <xf numFmtId="0" fontId="2" fillId="0" borderId="0" xfId="0" applyFont="1" applyAlignment="1">
      <alignment horizontal="right"/>
    </xf>
    <xf numFmtId="44" fontId="0" fillId="3" borderId="0" xfId="1" applyFont="1" applyFill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11" Type="http://schemas.openxmlformats.org/officeDocument/2006/relationships/customXml" Target="../customXml/item1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35B05-A2FB-421A-A72F-03A064F085A8}">
  <sheetPr>
    <pageSetUpPr fitToPage="1"/>
  </sheetPr>
  <dimension ref="A1:D47"/>
  <sheetViews>
    <sheetView tabSelected="1" workbookViewId="0">
      <selection activeCell="F6" sqref="F6"/>
    </sheetView>
  </sheetViews>
  <sheetFormatPr defaultRowHeight="15" x14ac:dyDescent="0.25"/>
  <cols>
    <col min="1" max="1" width="46.5703125" customWidth="1"/>
    <col min="2" max="2" width="20.42578125" hidden="1" customWidth="1"/>
    <col min="3" max="3" width="14.5703125" bestFit="1" customWidth="1"/>
    <col min="4" max="4" width="42.42578125" hidden="1" customWidth="1"/>
  </cols>
  <sheetData>
    <row r="1" spans="1:4" ht="81.599999999999994" customHeight="1" thickBot="1" x14ac:dyDescent="0.3">
      <c r="A1" s="9" t="e" vm="1">
        <v>#VALUE!</v>
      </c>
      <c r="B1" s="21"/>
      <c r="C1" s="35"/>
      <c r="D1" s="10">
        <v>34235</v>
      </c>
    </row>
    <row r="2" spans="1:4" ht="21.75" thickBot="1" x14ac:dyDescent="0.4">
      <c r="A2" s="22" t="s">
        <v>0</v>
      </c>
      <c r="B2" s="21"/>
      <c r="C2" s="35"/>
      <c r="D2" s="23">
        <v>46073</v>
      </c>
    </row>
    <row r="3" spans="1:4" ht="15.75" thickBot="1" x14ac:dyDescent="0.3">
      <c r="A3" s="11" t="s">
        <v>1</v>
      </c>
      <c r="B3" s="15" t="s">
        <v>2</v>
      </c>
      <c r="C3" s="36" t="s">
        <v>2</v>
      </c>
      <c r="D3" s="12" t="s">
        <v>3</v>
      </c>
    </row>
    <row r="4" spans="1:4" x14ac:dyDescent="0.25">
      <c r="A4" s="24" t="s">
        <v>4</v>
      </c>
      <c r="B4" s="16">
        <v>80000</v>
      </c>
      <c r="C4" s="37">
        <v>80000</v>
      </c>
      <c r="D4" s="13" t="s">
        <v>5</v>
      </c>
    </row>
    <row r="5" spans="1:4" x14ac:dyDescent="0.25">
      <c r="A5" s="25" t="s">
        <v>6</v>
      </c>
      <c r="B5" s="17">
        <v>48000</v>
      </c>
      <c r="C5" s="38">
        <v>48000</v>
      </c>
      <c r="D5" s="14" t="s">
        <v>7</v>
      </c>
    </row>
    <row r="6" spans="1:4" x14ac:dyDescent="0.25">
      <c r="A6" s="25" t="s">
        <v>8</v>
      </c>
      <c r="B6" s="17">
        <f>SUM(D1)*1.5</f>
        <v>51352.5</v>
      </c>
      <c r="C6" s="38">
        <f>B6</f>
        <v>51352.5</v>
      </c>
      <c r="D6" s="14"/>
    </row>
    <row r="7" spans="1:4" x14ac:dyDescent="0.25">
      <c r="A7" s="25" t="s">
        <v>9</v>
      </c>
      <c r="B7" s="20" t="s">
        <v>10</v>
      </c>
      <c r="C7" s="39" t="s">
        <v>10</v>
      </c>
      <c r="D7" s="14"/>
    </row>
    <row r="8" spans="1:4" x14ac:dyDescent="0.25">
      <c r="A8" s="26" t="s">
        <v>11</v>
      </c>
      <c r="B8" s="31">
        <v>25000</v>
      </c>
      <c r="C8" s="40">
        <v>0</v>
      </c>
      <c r="D8" s="32" t="s">
        <v>12</v>
      </c>
    </row>
    <row r="9" spans="1:4" x14ac:dyDescent="0.25">
      <c r="A9" s="26" t="s">
        <v>13</v>
      </c>
      <c r="B9" s="17">
        <v>25000</v>
      </c>
      <c r="C9" s="38">
        <v>25000</v>
      </c>
      <c r="D9" s="14" t="s">
        <v>14</v>
      </c>
    </row>
    <row r="10" spans="1:4" x14ac:dyDescent="0.25">
      <c r="A10" s="26" t="s">
        <v>15</v>
      </c>
      <c r="B10" s="17">
        <v>20000</v>
      </c>
      <c r="C10" s="38">
        <v>20000</v>
      </c>
      <c r="D10" s="14"/>
    </row>
    <row r="11" spans="1:4" x14ac:dyDescent="0.25">
      <c r="A11" s="26" t="s">
        <v>16</v>
      </c>
      <c r="B11" s="17">
        <v>10000</v>
      </c>
      <c r="C11" s="38">
        <v>10000</v>
      </c>
      <c r="D11" s="14"/>
    </row>
    <row r="12" spans="1:4" ht="30" x14ac:dyDescent="0.25">
      <c r="A12" s="26" t="s">
        <v>17</v>
      </c>
      <c r="B12" s="17">
        <v>70000</v>
      </c>
      <c r="C12" s="38">
        <v>48000</v>
      </c>
      <c r="D12" s="43" t="s">
        <v>60</v>
      </c>
    </row>
    <row r="13" spans="1:4" ht="30" x14ac:dyDescent="0.25">
      <c r="A13" s="25" t="s">
        <v>18</v>
      </c>
      <c r="B13" s="27">
        <v>73000</v>
      </c>
      <c r="C13" s="38">
        <v>73000</v>
      </c>
      <c r="D13" s="33" t="s">
        <v>59</v>
      </c>
    </row>
    <row r="14" spans="1:4" x14ac:dyDescent="0.25">
      <c r="A14" s="25" t="s">
        <v>19</v>
      </c>
      <c r="B14" s="27">
        <v>99600</v>
      </c>
      <c r="C14" s="38">
        <v>99600</v>
      </c>
      <c r="D14" s="33" t="s">
        <v>20</v>
      </c>
    </row>
    <row r="15" spans="1:4" x14ac:dyDescent="0.25">
      <c r="A15" s="25" t="s">
        <v>21</v>
      </c>
      <c r="B15" s="31">
        <v>20000</v>
      </c>
      <c r="C15" s="40">
        <v>0</v>
      </c>
      <c r="D15" s="30" t="s">
        <v>22</v>
      </c>
    </row>
    <row r="16" spans="1:4" x14ac:dyDescent="0.25">
      <c r="A16" s="25" t="s">
        <v>23</v>
      </c>
      <c r="B16" s="31">
        <v>20000</v>
      </c>
      <c r="C16" s="40">
        <v>0</v>
      </c>
      <c r="D16" s="30" t="s">
        <v>24</v>
      </c>
    </row>
    <row r="17" spans="1:4" x14ac:dyDescent="0.25">
      <c r="A17" s="25" t="s">
        <v>25</v>
      </c>
      <c r="B17" s="17">
        <v>40000</v>
      </c>
      <c r="C17" s="38">
        <v>40000</v>
      </c>
      <c r="D17" s="14"/>
    </row>
    <row r="18" spans="1:4" x14ac:dyDescent="0.25">
      <c r="A18" s="25" t="s">
        <v>26</v>
      </c>
      <c r="B18" s="17">
        <v>104000</v>
      </c>
      <c r="C18" s="38">
        <v>104000</v>
      </c>
      <c r="D18" s="14" t="s">
        <v>27</v>
      </c>
    </row>
    <row r="19" spans="1:4" x14ac:dyDescent="0.25">
      <c r="A19" s="25" t="s">
        <v>28</v>
      </c>
      <c r="B19" s="20" t="s">
        <v>10</v>
      </c>
      <c r="C19" s="39" t="s">
        <v>10</v>
      </c>
      <c r="D19" s="14"/>
    </row>
    <row r="20" spans="1:4" x14ac:dyDescent="0.25">
      <c r="A20" s="26" t="s">
        <v>29</v>
      </c>
      <c r="B20" s="17">
        <v>25000</v>
      </c>
      <c r="C20" s="38">
        <v>0</v>
      </c>
      <c r="D20" s="33" t="s">
        <v>30</v>
      </c>
    </row>
    <row r="21" spans="1:4" x14ac:dyDescent="0.25">
      <c r="A21" s="26" t="s">
        <v>31</v>
      </c>
      <c r="B21" s="17">
        <v>50000</v>
      </c>
      <c r="C21" s="38">
        <v>0</v>
      </c>
      <c r="D21" s="33" t="s">
        <v>32</v>
      </c>
    </row>
    <row r="22" spans="1:4" x14ac:dyDescent="0.25">
      <c r="A22" s="26" t="s">
        <v>33</v>
      </c>
      <c r="B22" s="17">
        <v>5000</v>
      </c>
      <c r="C22" s="38">
        <v>5000</v>
      </c>
      <c r="D22" s="14"/>
    </row>
    <row r="23" spans="1:4" x14ac:dyDescent="0.25">
      <c r="A23" s="26" t="s">
        <v>34</v>
      </c>
      <c r="B23" s="17">
        <v>25000</v>
      </c>
      <c r="C23" s="38">
        <v>25000</v>
      </c>
      <c r="D23" s="14"/>
    </row>
    <row r="24" spans="1:4" x14ac:dyDescent="0.25">
      <c r="A24" s="25" t="s">
        <v>35</v>
      </c>
      <c r="B24" s="17">
        <v>30000</v>
      </c>
      <c r="C24" s="38">
        <v>30000</v>
      </c>
      <c r="D24" s="14" t="s">
        <v>36</v>
      </c>
    </row>
    <row r="25" spans="1:4" x14ac:dyDescent="0.25">
      <c r="A25" s="26" t="s">
        <v>37</v>
      </c>
      <c r="B25" s="17">
        <f>SUM(D1)*4.5</f>
        <v>154057.5</v>
      </c>
      <c r="C25" s="38">
        <f>B25</f>
        <v>154057.5</v>
      </c>
      <c r="D25" s="33" t="s">
        <v>61</v>
      </c>
    </row>
    <row r="26" spans="1:4" ht="45" x14ac:dyDescent="0.25">
      <c r="A26" s="26" t="s">
        <v>38</v>
      </c>
      <c r="B26" s="17">
        <f>SUM(D1)*6</f>
        <v>205410</v>
      </c>
      <c r="C26" s="38">
        <v>205410</v>
      </c>
      <c r="D26" s="44" t="s">
        <v>62</v>
      </c>
    </row>
    <row r="27" spans="1:4" x14ac:dyDescent="0.25">
      <c r="A27" s="26" t="s">
        <v>39</v>
      </c>
      <c r="B27" s="17">
        <v>10000</v>
      </c>
      <c r="C27" s="38">
        <v>10000</v>
      </c>
      <c r="D27" s="14"/>
    </row>
    <row r="28" spans="1:4" ht="45" x14ac:dyDescent="0.25">
      <c r="A28" s="26" t="s">
        <v>40</v>
      </c>
      <c r="B28" s="17">
        <v>273000</v>
      </c>
      <c r="C28" s="38">
        <v>273000</v>
      </c>
      <c r="D28" s="45" t="s">
        <v>41</v>
      </c>
    </row>
    <row r="29" spans="1:4" x14ac:dyDescent="0.25">
      <c r="A29" s="26" t="s">
        <v>42</v>
      </c>
      <c r="B29" s="17">
        <v>25000</v>
      </c>
      <c r="C29" s="38">
        <v>25000</v>
      </c>
      <c r="D29" s="14"/>
    </row>
    <row r="30" spans="1:4" ht="30" x14ac:dyDescent="0.25">
      <c r="A30" s="25" t="s">
        <v>43</v>
      </c>
      <c r="B30" s="17">
        <v>211900</v>
      </c>
      <c r="C30" s="38">
        <v>135000</v>
      </c>
      <c r="D30" s="45" t="s">
        <v>44</v>
      </c>
    </row>
    <row r="31" spans="1:4" x14ac:dyDescent="0.25">
      <c r="A31" s="25" t="s">
        <v>45</v>
      </c>
      <c r="B31" s="17">
        <v>20800</v>
      </c>
      <c r="C31" s="38">
        <v>20800</v>
      </c>
      <c r="D31" s="33" t="s">
        <v>46</v>
      </c>
    </row>
    <row r="32" spans="1:4" ht="30" x14ac:dyDescent="0.25">
      <c r="A32" s="25" t="s">
        <v>47</v>
      </c>
      <c r="B32" s="17">
        <v>25000</v>
      </c>
      <c r="C32" s="38">
        <v>25000</v>
      </c>
      <c r="D32" s="33" t="s">
        <v>63</v>
      </c>
    </row>
    <row r="33" spans="1:4" ht="45" x14ac:dyDescent="0.25">
      <c r="A33" s="25" t="s">
        <v>48</v>
      </c>
      <c r="B33" s="17">
        <v>25000</v>
      </c>
      <c r="C33" s="38">
        <v>10000</v>
      </c>
      <c r="D33" s="33" t="s">
        <v>64</v>
      </c>
    </row>
    <row r="34" spans="1:4" ht="14.45" customHeight="1" x14ac:dyDescent="0.25">
      <c r="A34" s="25" t="s">
        <v>49</v>
      </c>
      <c r="B34" s="17">
        <v>104000</v>
      </c>
      <c r="C34" s="38">
        <v>104000</v>
      </c>
      <c r="D34" s="14" t="s">
        <v>50</v>
      </c>
    </row>
    <row r="35" spans="1:4" ht="14.45" customHeight="1" x14ac:dyDescent="0.25">
      <c r="A35" s="25" t="s">
        <v>51</v>
      </c>
      <c r="B35" s="17">
        <v>15000</v>
      </c>
      <c r="C35" s="38">
        <v>15000</v>
      </c>
      <c r="D35" s="14"/>
    </row>
    <row r="36" spans="1:4" ht="15.75" thickBot="1" x14ac:dyDescent="0.3">
      <c r="A36" s="25" t="s">
        <v>52</v>
      </c>
      <c r="B36" s="27">
        <v>195000</v>
      </c>
      <c r="C36" s="38">
        <v>195000</v>
      </c>
      <c r="D36" s="45" t="s">
        <v>53</v>
      </c>
    </row>
    <row r="37" spans="1:4" x14ac:dyDescent="0.25">
      <c r="A37" s="5" t="s">
        <v>54</v>
      </c>
      <c r="B37" s="16">
        <f>SUM(B4:B36)</f>
        <v>2085120</v>
      </c>
      <c r="C37" s="37">
        <f>SUM(C4:C36)</f>
        <v>1831220</v>
      </c>
      <c r="D37" s="2"/>
    </row>
    <row r="38" spans="1:4" ht="15.75" thickBot="1" x14ac:dyDescent="0.3">
      <c r="A38" s="6" t="s">
        <v>55</v>
      </c>
      <c r="B38" s="28">
        <f>SUM(B37)*1.125</f>
        <v>2345760</v>
      </c>
      <c r="C38" s="41">
        <f>SUM(C37)*1.125</f>
        <v>2060122.5</v>
      </c>
      <c r="D38" s="4" t="s">
        <v>56</v>
      </c>
    </row>
    <row r="39" spans="1:4" x14ac:dyDescent="0.25">
      <c r="A39" s="7" t="s">
        <v>57</v>
      </c>
      <c r="B39" s="16">
        <v>25000</v>
      </c>
      <c r="C39" s="37">
        <v>25000</v>
      </c>
      <c r="D39" s="2"/>
    </row>
    <row r="40" spans="1:4" x14ac:dyDescent="0.25">
      <c r="A40" s="8" t="s">
        <v>54</v>
      </c>
      <c r="B40" s="17">
        <f>SUM(B39:B39)</f>
        <v>25000</v>
      </c>
      <c r="C40" s="38">
        <f>SUM(C39:C39)</f>
        <v>25000</v>
      </c>
      <c r="D40" s="3"/>
    </row>
    <row r="41" spans="1:4" ht="15.75" thickBot="1" x14ac:dyDescent="0.3">
      <c r="A41" s="6" t="s">
        <v>55</v>
      </c>
      <c r="B41" s="18">
        <f>SUM(B40)*1.125</f>
        <v>28125</v>
      </c>
      <c r="C41" s="42">
        <f>SUM(C40)*1.125</f>
        <v>28125</v>
      </c>
      <c r="D41" s="4"/>
    </row>
    <row r="42" spans="1:4" x14ac:dyDescent="0.25">
      <c r="A42" s="1"/>
      <c r="B42" s="16"/>
      <c r="C42" s="37"/>
      <c r="D42" s="2"/>
    </row>
    <row r="43" spans="1:4" ht="15.75" thickBot="1" x14ac:dyDescent="0.3">
      <c r="A43" s="6" t="s">
        <v>65</v>
      </c>
      <c r="B43" s="28">
        <f>SUM(B38:B38,B41)</f>
        <v>2373885</v>
      </c>
      <c r="C43" s="41">
        <f>SUM(C38:C38,C41)</f>
        <v>2088247.5</v>
      </c>
      <c r="D43" s="4"/>
    </row>
    <row r="44" spans="1:4" x14ac:dyDescent="0.25">
      <c r="B44" s="19"/>
      <c r="C44" s="19"/>
    </row>
    <row r="45" spans="1:4" x14ac:dyDescent="0.25">
      <c r="A45" s="29" t="s">
        <v>66</v>
      </c>
      <c r="B45" s="19"/>
      <c r="C45" s="47">
        <f>C43*0.1</f>
        <v>208824.75</v>
      </c>
      <c r="D45" s="34" t="s">
        <v>58</v>
      </c>
    </row>
    <row r="46" spans="1:4" x14ac:dyDescent="0.25">
      <c r="A46" s="46" t="s">
        <v>67</v>
      </c>
      <c r="B46" s="19"/>
      <c r="C46" s="47">
        <f>C45+C43</f>
        <v>2297072.25</v>
      </c>
    </row>
    <row r="47" spans="1:4" x14ac:dyDescent="0.25">
      <c r="B47" s="19"/>
      <c r="C47" s="19"/>
    </row>
  </sheetData>
  <pageMargins left="0.7" right="0.7" top="0.75" bottom="0.75" header="0.3" footer="0.3"/>
  <pageSetup scale="9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3C1A6828A9614B80DD3D25692BB639" ma:contentTypeVersion="13" ma:contentTypeDescription="Create a new document." ma:contentTypeScope="" ma:versionID="bdff0f24187094eed821592951cba03a">
  <xsd:schema xmlns:xsd="http://www.w3.org/2001/XMLSchema" xmlns:xs="http://www.w3.org/2001/XMLSchema" xmlns:p="http://schemas.microsoft.com/office/2006/metadata/properties" xmlns:ns2="a3cb20b8-1d54-417c-94a0-023d21c9209a" xmlns:ns3="5d9ac203-1a5f-4943-91b3-f6cf718bf338" targetNamespace="http://schemas.microsoft.com/office/2006/metadata/properties" ma:root="true" ma:fieldsID="4d30b67bce6ea3546b7ed8f9beb04ae2" ns2:_="" ns3:_="">
    <xsd:import namespace="a3cb20b8-1d54-417c-94a0-023d21c9209a"/>
    <xsd:import namespace="5d9ac203-1a5f-4943-91b3-f6cf718bf3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cb20b8-1d54-417c-94a0-023d21c920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f56c883-9d68-46cc-8986-ea746ecb32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ac203-1a5f-4943-91b3-f6cf718bf33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ac551b6-9afd-4173-a849-5734b82c9fc2}" ma:internalName="TaxCatchAll" ma:showField="CatchAllData" ma:web="5d9ac203-1a5f-4943-91b3-f6cf718bf33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d9ac203-1a5f-4943-91b3-f6cf718bf338" xsi:nil="true"/>
    <lcf76f155ced4ddcb4097134ff3c332f xmlns="a3cb20b8-1d54-417c-94a0-023d21c9209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80AEAC5-6578-4E6F-B52C-78316C6E36C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51A60CF-823F-4E70-A35F-9C8227B62E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cb20b8-1d54-417c-94a0-023d21c9209a"/>
    <ds:schemaRef ds:uri="5d9ac203-1a5f-4943-91b3-f6cf718bf3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04A5594-992D-4468-8A37-C8A1D48CE2D3}">
  <ds:schemaRefs>
    <ds:schemaRef ds:uri="http://schemas.microsoft.com/office/2006/metadata/properties"/>
    <ds:schemaRef ds:uri="http://schemas.microsoft.com/office/infopath/2007/PartnerControls"/>
    <ds:schemaRef ds:uri="5d9ac203-1a5f-4943-91b3-f6cf718bf338"/>
    <ds:schemaRef ds:uri="a3cb20b8-1d54-417c-94a0-023d21c9209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Matt Crudo</dc:creator>
  <cp:keywords/>
  <dc:description/>
  <cp:lastModifiedBy>Brian Green</cp:lastModifiedBy>
  <cp:revision/>
  <dcterms:created xsi:type="dcterms:W3CDTF">2024-09-06T22:37:45Z</dcterms:created>
  <dcterms:modified xsi:type="dcterms:W3CDTF">2026-03-17T15:39:07Z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0x010100DB3C1A6828A9614B80DD3D25692BB639</vt:lpwstr>
  </property>
  <property fmtid="{D5CDD505-2E9C-101B-9397-08002B2CF9AE}" pid="3" name="MediaServiceImageTags">
    <vt:lpwstr/>
  </property>
</Properties>
</file>